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13140" windowHeight="859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B18" i="1"/>
  <c r="C60" l="1"/>
  <c r="C50"/>
  <c r="C52" s="1"/>
  <c r="C45"/>
  <c r="C11"/>
  <c r="D11"/>
  <c r="B11"/>
  <c r="D35"/>
  <c r="D37" s="1"/>
  <c r="D121" l="1"/>
  <c r="D117"/>
  <c r="D103"/>
  <c r="D102"/>
  <c r="D101"/>
  <c r="F2" i="2"/>
  <c r="C65" i="1" l="1"/>
  <c r="C67" s="1"/>
  <c r="B121"/>
  <c r="D119"/>
  <c r="B117"/>
  <c r="C35"/>
  <c r="C37" s="1"/>
  <c r="B35"/>
  <c r="B37" s="1"/>
  <c r="D26"/>
  <c r="D28" s="1"/>
  <c r="C26"/>
  <c r="C28" s="1"/>
  <c r="B26"/>
  <c r="B28" s="1"/>
  <c r="D18"/>
  <c r="D20" s="1"/>
  <c r="C18"/>
  <c r="C20" s="1"/>
  <c r="B20"/>
  <c r="D123" l="1"/>
  <c r="B119"/>
  <c r="D115"/>
  <c r="D114"/>
  <c r="D113"/>
  <c r="D107"/>
  <c r="D111"/>
  <c r="D106"/>
  <c r="D110"/>
  <c r="D105"/>
  <c r="D109"/>
  <c r="B102"/>
  <c r="B103"/>
  <c r="B101"/>
  <c r="B115" l="1"/>
  <c r="B123"/>
  <c r="B114"/>
  <c r="B110"/>
  <c r="B109"/>
  <c r="B113"/>
  <c r="B107"/>
  <c r="B106"/>
  <c r="B105"/>
  <c r="D124"/>
  <c r="B125" s="1"/>
  <c r="B111"/>
  <c r="B126" l="1"/>
</calcChain>
</file>

<file path=xl/sharedStrings.xml><?xml version="1.0" encoding="utf-8"?>
<sst xmlns="http://schemas.openxmlformats.org/spreadsheetml/2006/main" count="109" uniqueCount="103">
  <si>
    <t xml:space="preserve"> The Ohio Department of Education (ODE) created the Gifted Indicator in response to language in the Ohio Revised Code (ORC 3302.02) requiring that, beginning with the report card for the 2014-2015 school year, the performance indicators (i.e., “Indicators Met”) shall include an indicator that reflects the level of services provided to, and the performance of, students identified as gifted under ORC 3324. The indicator shall include the performance of students identified as gifted on state assessments and value-added growth measure disaggregated for students identified as gifted. The full text associated with this section of law is available here: ORC 3302.02.</t>
  </si>
  <si>
    <t>REPORT CARD GIFTED INDICATOR INPUTS</t>
  </si>
  <si>
    <t>Percentage of Identified Gifted Students</t>
  </si>
  <si>
    <t>INPUT Rate #1</t>
  </si>
  <si>
    <t>Total ADM</t>
  </si>
  <si>
    <r>
      <t xml:space="preserve">Number of Students Identified Gifted (Academic/ Superior Cognitive) </t>
    </r>
    <r>
      <rPr>
        <i/>
        <sz val="11"/>
        <color rgb="FF000000"/>
        <rFont val="Calibri"/>
        <family val="2"/>
      </rPr>
      <t>Counted only once.</t>
    </r>
  </si>
  <si>
    <t>Gifted Students / Total ADM per Band</t>
  </si>
  <si>
    <t> Points are only earned for Input Rate(s) #2 if a district or building has at least 1.0% of students identified as gifted in the corresponding Input Rate(s) #1.</t>
  </si>
  <si>
    <t>Percentage of Identified Gifted Students Served</t>
  </si>
  <si>
    <t>INPUT Rate #2</t>
  </si>
  <si>
    <t>Number of Identified Gifted Students</t>
  </si>
  <si>
    <r>
      <t xml:space="preserve">Number of Students Identified Gifted Receiving Services (Academic/ Superior Cognitive) </t>
    </r>
    <r>
      <rPr>
        <i/>
        <sz val="11"/>
        <color rgb="FF000000"/>
        <rFont val="Calibri"/>
        <family val="2"/>
      </rPr>
      <t>Counted only once.</t>
    </r>
  </si>
  <si>
    <t>Gifted Students / Total Served per Band</t>
  </si>
  <si>
    <t>Percentage of Identified Visual Performing Arts/ Creative Thinking</t>
  </si>
  <si>
    <t>INPUT Rate #3</t>
  </si>
  <si>
    <t>Percentage of Identified VPA/ Creativity being Served</t>
  </si>
  <si>
    <t>INPUT Rate #4</t>
  </si>
  <si>
    <r>
      <t xml:space="preserve">Number of Students Identified Gifted Receiving Services (VPA/ Creativity) </t>
    </r>
    <r>
      <rPr>
        <i/>
        <sz val="11"/>
        <color rgb="FF000000"/>
        <rFont val="Calibri"/>
        <family val="2"/>
      </rPr>
      <t>Counted only once.</t>
    </r>
  </si>
  <si>
    <t xml:space="preserve">Percentage of Identified Economically Disadvantaged </t>
  </si>
  <si>
    <t>(ADM must include at least 10 students in subgroup)</t>
  </si>
  <si>
    <t>INPUT Rate #5</t>
  </si>
  <si>
    <t>Total ADM Economically Disadvantaged</t>
  </si>
  <si>
    <t xml:space="preserve">Number of Students Identified Gifted and Economically Disadvantaged </t>
  </si>
  <si>
    <t>Percentage of Economically Disadvantaged Gifted Students Receiving Services</t>
  </si>
  <si>
    <t>INPUT Rate #6</t>
  </si>
  <si>
    <t>Number of Economically Disadvantaged Gifted Students</t>
  </si>
  <si>
    <t xml:space="preserve">Number of Economically Disadvantaged Gifted Students Receiving Services </t>
  </si>
  <si>
    <t>Percentage of Identified Gifted Racial or Ethnic Minority Students</t>
  </si>
  <si>
    <t>INPUT Rate #7</t>
  </si>
  <si>
    <t>Total ADM Minority</t>
  </si>
  <si>
    <t xml:space="preserve">Number of Students Identified Gifted and Minority </t>
  </si>
  <si>
    <t>Percentage of Racial or Ethnic Minority Gifted Students Receiving Services</t>
  </si>
  <si>
    <t>INPUT Rate #8</t>
  </si>
  <si>
    <t>Number of Minority Gifted Students</t>
  </si>
  <si>
    <t>Number of Minority Gifted Students Receiving Services</t>
  </si>
  <si>
    <r>
      <t>(Tables 1 and 2)</t>
    </r>
    <r>
      <rPr>
        <b/>
        <sz val="11"/>
        <color theme="1"/>
        <rFont val="Calibri"/>
        <family val="2"/>
        <scheme val="minor"/>
      </rPr>
      <t xml:space="preserve"> </t>
    </r>
  </si>
  <si>
    <t>Input Rates</t>
  </si>
  <si>
    <t>Identified Academic/Superior Cog</t>
  </si>
  <si>
    <t>1a</t>
  </si>
  <si>
    <t>1b</t>
  </si>
  <si>
    <t>1c</t>
  </si>
  <si>
    <t>Served Academic/Superior Cog</t>
  </si>
  <si>
    <t>2a</t>
  </si>
  <si>
    <t>2b</t>
  </si>
  <si>
    <t>2c</t>
  </si>
  <si>
    <t>Identified VPA and Creativity Gifted</t>
  </si>
  <si>
    <t>3a</t>
  </si>
  <si>
    <t>3b</t>
  </si>
  <si>
    <t>3c</t>
  </si>
  <si>
    <t>Served VPA and Creativity Gifted</t>
  </si>
  <si>
    <t>4a</t>
  </si>
  <si>
    <t>4b</t>
  </si>
  <si>
    <t>4c</t>
  </si>
  <si>
    <t>Identified Minority</t>
  </si>
  <si>
    <t>Served Minority Gifted</t>
  </si>
  <si>
    <t>District     K-12</t>
  </si>
  <si>
    <t>&gt;&gt; Input Rates #2a, 2b, 2c. For districts, service rates for students identified as gifted in academic subject/superior cognitive are calculated separately for three grade bands: a) K-3, b) 4-8, and c) 9-12.</t>
  </si>
  <si>
    <t>&gt;&gt; Input Rates #3a, 3b, 3c. For districts, identification rates for the arts/creative thinking are calculated separately for three grade bands: a) K-3, b) 4-8, and c) 9-12.</t>
  </si>
  <si>
    <r>
      <t xml:space="preserve">The Gifted Indicator was reported for the 2012-2013 and 2013-2014 school years upon release of the 2014 report card (data current as of September 4, 2014). On the 2015 report card, the Gifted Indicator is part of the graded measure, Indicators Met, and carries the same weight as all other indicators in the measure. Gifted Input point totals range from 0-100. The threshold for Gifted Input points is </t>
    </r>
    <r>
      <rPr>
        <u/>
        <sz val="11"/>
        <color rgb="FF000000"/>
        <rFont val="Calibri"/>
        <family val="2"/>
        <scheme val="minor"/>
      </rPr>
      <t>60 points for school year 2015-2016</t>
    </r>
    <r>
      <rPr>
        <sz val="11"/>
        <color rgb="FF000000"/>
        <rFont val="Calibri"/>
        <family val="2"/>
        <scheme val="minor"/>
      </rPr>
      <t xml:space="preserve">.  The threshold for </t>
    </r>
    <r>
      <rPr>
        <u/>
        <sz val="11"/>
        <color rgb="FF000000"/>
        <rFont val="Calibri"/>
        <family val="2"/>
        <scheme val="minor"/>
      </rPr>
      <t>2016-2017 Gifted Input points is 80 points</t>
    </r>
    <r>
      <rPr>
        <sz val="11"/>
        <color rgb="FF000000"/>
        <rFont val="Calibri"/>
        <family val="2"/>
        <scheme val="minor"/>
      </rPr>
      <t>.</t>
    </r>
  </si>
  <si>
    <r>
      <t xml:space="preserve">Input Rate #1. Students identified as gifted in at least one academic subject (reading, mathematics, science, social studies) or as having superior cognitive abilities as percentage of total enrollment (based on ADM for K-12 or applicable grades). </t>
    </r>
    <r>
      <rPr>
        <i/>
        <sz val="11"/>
        <color rgb="FF000000"/>
        <rFont val="Calibri"/>
        <family val="2"/>
        <scheme val="minor"/>
      </rPr>
      <t xml:space="preserve">Note that Ohio has the policy of “once identified, always identified” with respect to gifted identification. </t>
    </r>
  </si>
  <si>
    <t>2015-16 minimum 60 points. Points needed:</t>
  </si>
  <si>
    <t>2016-17 minimum 80 points. Points needed:</t>
  </si>
  <si>
    <t xml:space="preserve">K-12 District </t>
  </si>
  <si>
    <t xml:space="preserve">Minority Gifted Students / Total Minority Gifted Students Served </t>
  </si>
  <si>
    <t xml:space="preserve">Identified Gifted and Minority / Total ADM Minority </t>
  </si>
  <si>
    <t>Economically Disadvantaged Gifted Students / Total Economically Disadvantaged Gifted Students Served</t>
  </si>
  <si>
    <t xml:space="preserve">Identified Gifted and Economically Disadvantaged / Total ADM Economically Disadvantaged </t>
  </si>
  <si>
    <t>Number of Students Identified Gifted VPA or Creativity  counted only once.</t>
  </si>
  <si>
    <r>
      <t xml:space="preserve">Number of Students Identified Gifted VPA or Creativity </t>
    </r>
    <r>
      <rPr>
        <i/>
        <sz val="11"/>
        <color rgb="FF000000"/>
        <rFont val="Calibri"/>
        <family val="2"/>
      </rPr>
      <t xml:space="preserve"> / Total ADM per Band</t>
    </r>
  </si>
  <si>
    <t>Number of Identified VPA or Creativity Gifted Students</t>
  </si>
  <si>
    <t>VPA or Creativity Gifted Students / Total Served per Band</t>
  </si>
  <si>
    <t>4a) K-3</t>
  </si>
  <si>
    <t>4b) 4-8</t>
  </si>
  <si>
    <t>4c) 9-12</t>
  </si>
  <si>
    <t>3a) K-3</t>
  </si>
  <si>
    <t>3b) 4-8</t>
  </si>
  <si>
    <t>3c) 9-12</t>
  </si>
  <si>
    <t>2a) K-3</t>
  </si>
  <si>
    <t>2b) 4-8</t>
  </si>
  <si>
    <t>2c) 9-12</t>
  </si>
  <si>
    <t>1a) K-3</t>
  </si>
  <si>
    <t>1b) 4-8</t>
  </si>
  <si>
    <t>1c) 9-12</t>
  </si>
  <si>
    <t>Total Input Points</t>
  </si>
  <si>
    <t>Percentages</t>
  </si>
  <si>
    <t xml:space="preserve">Action Steps:   </t>
  </si>
  <si>
    <t>Each percentage rate earns points as determined by the Gifted Inputs scoring tables below.</t>
  </si>
  <si>
    <t>K-12 District</t>
  </si>
  <si>
    <r>
      <rPr>
        <b/>
        <sz val="11"/>
        <color rgb="FF000000"/>
        <rFont val="Calibri"/>
        <family val="2"/>
        <scheme val="minor"/>
      </rPr>
      <t>Input Rates #1a, 1b, 1c.</t>
    </r>
    <r>
      <rPr>
        <sz val="11"/>
        <color rgb="FF000000"/>
        <rFont val="Calibri"/>
        <family val="2"/>
        <scheme val="minor"/>
      </rPr>
      <t xml:space="preserve"> For districts, identification rates for academic subject/superior cognitive are calculated separately for three grade bands: a) K-3, b) 4-8, and c) 9-12.</t>
    </r>
  </si>
  <si>
    <r>
      <rPr>
        <b/>
        <sz val="11"/>
        <color rgb="FF000000"/>
        <rFont val="Calibri"/>
        <family val="2"/>
        <scheme val="minor"/>
      </rPr>
      <t>Input Rate #3</t>
    </r>
    <r>
      <rPr>
        <sz val="11"/>
        <color rgb="FF000000"/>
        <rFont val="Calibri"/>
        <family val="2"/>
        <scheme val="minor"/>
      </rPr>
      <t>. Students identified as gifted in visual/performing arts or creative thinking as percentage of total enrollment (based on ADM for K-12 or applicable grades).</t>
    </r>
  </si>
  <si>
    <r>
      <rPr>
        <b/>
        <sz val="11"/>
        <color rgb="FF000000"/>
        <rFont val="Calibri"/>
        <family val="2"/>
        <scheme val="minor"/>
      </rPr>
      <t>Input Rate #4</t>
    </r>
    <r>
      <rPr>
        <sz val="11"/>
        <color rgb="FF000000"/>
        <rFont val="Calibri"/>
        <family val="2"/>
        <scheme val="minor"/>
      </rPr>
      <t>. Students that received pertinent gifted services during the school year as a percentage of students identified as gifted in the arts or creative thinking.</t>
    </r>
  </si>
  <si>
    <t xml:space="preserve">Input Rates #4a, 4b, 4c. For districts, service rates for students identified as gifted in academic subject/superior cognitive are calculated separately for three grade bands: a) K-3, b) 4-8, and c) 9-12. </t>
  </si>
  <si>
    <r>
      <rPr>
        <b/>
        <sz val="11"/>
        <color rgb="FF000000"/>
        <rFont val="Calibri"/>
        <family val="2"/>
        <scheme val="minor"/>
      </rPr>
      <t>Input Rate #5</t>
    </r>
    <r>
      <rPr>
        <sz val="11"/>
        <color rgb="FF000000"/>
        <rFont val="Calibri"/>
        <family val="2"/>
        <scheme val="minor"/>
      </rPr>
      <t>. Percentage of students in the economically disadvantaged subgroup that have been identified as gifted in any area. Points are only earned for Input Rate #5 if a district or building has at least 10 students (ADM) who are economically disadvantaged.</t>
    </r>
  </si>
  <si>
    <r>
      <rPr>
        <b/>
        <sz val="11"/>
        <color rgb="FF000000"/>
        <rFont val="Calibri"/>
        <family val="2"/>
        <scheme val="minor"/>
      </rPr>
      <t>Input Rate #6</t>
    </r>
    <r>
      <rPr>
        <sz val="11"/>
        <color rgb="FF000000"/>
        <rFont val="Calibri"/>
        <family val="2"/>
        <scheme val="minor"/>
      </rPr>
      <t>. Economically disadvantaged students that received gifted services during the school year as a percentage of economically disadvantaged students identified as gifted. Points are only earned for Input Rate #6 if a district or building has at least 10 economically disadvantaged students (ADM) identified as gifted.</t>
    </r>
  </si>
  <si>
    <r>
      <rPr>
        <b/>
        <sz val="11"/>
        <color rgb="FF000000"/>
        <rFont val="Calibri"/>
        <family val="2"/>
        <scheme val="minor"/>
      </rPr>
      <t>Input Rate #7</t>
    </r>
    <r>
      <rPr>
        <sz val="11"/>
        <color rgb="FF000000"/>
        <rFont val="Calibri"/>
        <family val="2"/>
        <scheme val="minor"/>
      </rPr>
      <t>. Percentage of students in one of the Federally-defined racial or ethnic minority categories that have been identified as gifted in any area. For this measure, minority categories include American Indian or Alaskan Native, Asian, Non-Hispanic Black, Pacific Islander, Hispanic, and Multiracial. Points are only earned for Input Rate #7 if a district or building has at least 10 students (ADM) who are a racial or ethnic minority.</t>
    </r>
  </si>
  <si>
    <r>
      <rPr>
        <b/>
        <sz val="11"/>
        <color rgb="FF000000"/>
        <rFont val="Calibri"/>
        <family val="2"/>
        <scheme val="minor"/>
      </rPr>
      <t>Input Rate #8</t>
    </r>
    <r>
      <rPr>
        <sz val="11"/>
        <color rgb="FF000000"/>
        <rFont val="Calibri"/>
        <family val="2"/>
        <scheme val="minor"/>
      </rPr>
      <t>. Students in a racial or ethnic minority category that received gifted services during the school year as a percentage of racial or ethnic minority students identified as gifted. Points are only earned for Input Rate #8 if a district or building has at least 10 racial or ethnic minority students (ADM) identified as gifted. 4</t>
    </r>
  </si>
  <si>
    <t>DISTRICT GIFTED INDICATOR POINTS EARNED</t>
  </si>
  <si>
    <t>Economical Disadvantaged</t>
  </si>
  <si>
    <t>percent</t>
  </si>
  <si>
    <t>Economically Disadvantaged Gifted</t>
  </si>
  <si>
    <t>Served Economically Disadvantaged Gifted</t>
  </si>
  <si>
    <r>
      <t>Date:</t>
    </r>
    <r>
      <rPr>
        <b/>
        <sz val="11"/>
        <color rgb="FF000000"/>
        <rFont val="Calibri"/>
        <family val="2"/>
      </rPr>
      <t xml:space="preserve">  May 2016</t>
    </r>
  </si>
  <si>
    <r>
      <t xml:space="preserve">DISTRICT : XXXXXXXX </t>
    </r>
    <r>
      <rPr>
        <b/>
        <sz val="11"/>
        <color theme="1"/>
        <rFont val="Calibri"/>
        <family val="2"/>
        <scheme val="minor"/>
      </rPr>
      <t xml:space="preserve">Schools  </t>
    </r>
  </si>
</sst>
</file>

<file path=xl/styles.xml><?xml version="1.0" encoding="utf-8"?>
<styleSheet xmlns="http://schemas.openxmlformats.org/spreadsheetml/2006/main">
  <numFmts count="1">
    <numFmt numFmtId="164" formatCode="0.0%"/>
  </numFmts>
  <fonts count="16">
    <font>
      <sz val="11"/>
      <color theme="1"/>
      <name val="Calibri"/>
      <family val="2"/>
      <scheme val="minor"/>
    </font>
    <font>
      <b/>
      <sz val="11"/>
      <color theme="1"/>
      <name val="Calibri"/>
      <family val="2"/>
      <scheme val="minor"/>
    </font>
    <font>
      <sz val="11"/>
      <color rgb="FF000000"/>
      <name val="Calibri"/>
      <family val="2"/>
    </font>
    <font>
      <i/>
      <sz val="11"/>
      <color rgb="FF000000"/>
      <name val="Calibri"/>
      <family val="2"/>
    </font>
    <font>
      <sz val="11"/>
      <color rgb="FF000000"/>
      <name val="Calibri"/>
      <family val="2"/>
      <scheme val="minor"/>
    </font>
    <font>
      <u/>
      <sz val="11"/>
      <color rgb="FF000000"/>
      <name val="Calibri"/>
      <family val="2"/>
      <scheme val="minor"/>
    </font>
    <font>
      <b/>
      <sz val="11"/>
      <color rgb="FF000000"/>
      <name val="Calibri"/>
      <family val="2"/>
      <scheme val="minor"/>
    </font>
    <font>
      <i/>
      <sz val="11"/>
      <color rgb="FF000000"/>
      <name val="Calibri"/>
      <family val="2"/>
      <scheme val="minor"/>
    </font>
    <font>
      <b/>
      <sz val="11"/>
      <color rgb="FF000000"/>
      <name val="Calibri"/>
      <family val="2"/>
    </font>
    <font>
      <sz val="11"/>
      <name val="Calibri"/>
      <family val="2"/>
      <scheme val="minor"/>
    </font>
    <font>
      <i/>
      <sz val="11"/>
      <color theme="1"/>
      <name val="Calibri"/>
      <family val="2"/>
      <scheme val="minor"/>
    </font>
    <font>
      <b/>
      <sz val="11"/>
      <color theme="1"/>
      <name val="Times New Roman"/>
      <family val="1"/>
    </font>
    <font>
      <sz val="11"/>
      <color theme="1"/>
      <name val="Times New Roman"/>
      <family val="1"/>
    </font>
    <font>
      <i/>
      <sz val="11"/>
      <color theme="1"/>
      <name val="Times New Roman"/>
      <family val="1"/>
    </font>
    <font>
      <sz val="11"/>
      <name val="Calibri"/>
      <family val="2"/>
    </font>
    <font>
      <sz val="11"/>
      <color theme="1"/>
      <name val="Calibri"/>
      <family val="2"/>
      <scheme val="minor"/>
    </font>
  </fonts>
  <fills count="3">
    <fill>
      <patternFill patternType="none"/>
    </fill>
    <fill>
      <patternFill patternType="gray125"/>
    </fill>
    <fill>
      <patternFill patternType="solid">
        <fgColor theme="2" tint="-9.9978637043366805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9" fontId="15" fillId="0" borderId="0" applyFont="0" applyFill="0" applyBorder="0" applyAlignment="0" applyProtection="0"/>
  </cellStyleXfs>
  <cellXfs count="66">
    <xf numFmtId="0" fontId="0" fillId="0" borderId="0" xfId="0"/>
    <xf numFmtId="0" fontId="0" fillId="0" borderId="0" xfId="0" applyFont="1"/>
    <xf numFmtId="0" fontId="4" fillId="0" borderId="0" xfId="0" applyFont="1" applyAlignment="1">
      <alignment vertical="center"/>
    </xf>
    <xf numFmtId="0" fontId="4" fillId="0" borderId="0" xfId="0" applyFont="1" applyAlignment="1">
      <alignment vertical="center" wrapText="1"/>
    </xf>
    <xf numFmtId="0" fontId="0" fillId="0" borderId="0" xfId="0" applyFont="1" applyAlignment="1">
      <alignment wrapText="1"/>
    </xf>
    <xf numFmtId="0" fontId="6" fillId="0" borderId="0" xfId="0" applyFont="1" applyAlignment="1">
      <alignment vertical="center"/>
    </xf>
    <xf numFmtId="0" fontId="9" fillId="0" borderId="0" xfId="0" applyFont="1" applyAlignment="1">
      <alignment vertical="center"/>
    </xf>
    <xf numFmtId="0" fontId="10" fillId="0" borderId="0" xfId="0" applyFont="1"/>
    <xf numFmtId="0" fontId="2" fillId="0" borderId="1" xfId="0" applyFont="1" applyBorder="1" applyAlignment="1">
      <alignment vertical="center" wrapText="1"/>
    </xf>
    <xf numFmtId="0" fontId="0" fillId="0" borderId="0" xfId="0" applyFont="1" applyAlignment="1">
      <alignment horizontal="center"/>
    </xf>
    <xf numFmtId="0" fontId="0" fillId="0" borderId="0" xfId="0" applyFont="1" applyAlignment="1"/>
    <xf numFmtId="0" fontId="6" fillId="0" borderId="0" xfId="0" applyFont="1" applyAlignment="1">
      <alignment horizontal="left"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2" fillId="0" borderId="1" xfId="0" applyFont="1" applyBorder="1" applyAlignment="1">
      <alignment horizontal="left" vertical="center" wrapText="1"/>
    </xf>
    <xf numFmtId="0" fontId="11" fillId="0" borderId="1" xfId="0" applyFont="1" applyBorder="1" applyAlignment="1">
      <alignment horizontal="left" vertical="center" wrapText="1"/>
    </xf>
    <xf numFmtId="1" fontId="12" fillId="0" borderId="1" xfId="0" applyNumberFormat="1" applyFont="1" applyBorder="1" applyAlignment="1">
      <alignment horizontal="center" vertical="center"/>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1" xfId="0" applyFont="1" applyBorder="1" applyAlignment="1">
      <alignment horizontal="center" vertical="center"/>
    </xf>
    <xf numFmtId="0" fontId="2" fillId="0" borderId="0" xfId="0" applyFont="1" applyBorder="1" applyAlignment="1">
      <alignment horizontal="left" vertical="center" wrapText="1"/>
    </xf>
    <xf numFmtId="1" fontId="2" fillId="0" borderId="0" xfId="0" applyNumberFormat="1" applyFont="1" applyBorder="1" applyAlignment="1">
      <alignment horizontal="center" vertical="center" wrapText="1"/>
    </xf>
    <xf numFmtId="1" fontId="14" fillId="0" borderId="0" xfId="0" applyNumberFormat="1" applyFont="1" applyBorder="1" applyAlignment="1">
      <alignment horizontal="center" vertical="center" wrapText="1"/>
    </xf>
    <xf numFmtId="9" fontId="14" fillId="0" borderId="1" xfId="0" applyNumberFormat="1" applyFont="1" applyBorder="1" applyAlignment="1">
      <alignment horizontal="center" vertical="center" wrapText="1"/>
    </xf>
    <xf numFmtId="0" fontId="0" fillId="0" borderId="0" xfId="0" applyAlignment="1">
      <alignment wrapText="1"/>
    </xf>
    <xf numFmtId="164" fontId="0" fillId="0" borderId="0" xfId="0" applyNumberFormat="1"/>
    <xf numFmtId="9" fontId="2" fillId="0" borderId="1" xfId="0" applyNumberFormat="1" applyFont="1" applyBorder="1" applyAlignment="1">
      <alignment horizontal="center" vertical="center" wrapText="1"/>
    </xf>
    <xf numFmtId="0" fontId="0" fillId="0" borderId="1" xfId="0" applyFont="1" applyBorder="1" applyAlignment="1">
      <alignment horizontal="center"/>
    </xf>
    <xf numFmtId="0" fontId="2" fillId="2" borderId="1" xfId="0" applyFont="1" applyFill="1" applyBorder="1" applyAlignment="1" applyProtection="1">
      <alignment horizontal="center" vertical="center" wrapText="1"/>
      <protection locked="0"/>
    </xf>
    <xf numFmtId="0" fontId="1" fillId="0" borderId="1" xfId="0" applyFont="1" applyBorder="1" applyAlignment="1">
      <alignment horizontal="center" vertical="center"/>
    </xf>
    <xf numFmtId="0" fontId="2" fillId="2" borderId="1"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0" fontId="8" fillId="0" borderId="4" xfId="0" applyFont="1" applyBorder="1" applyAlignment="1">
      <alignment horizontal="center" vertical="center"/>
    </xf>
    <xf numFmtId="9" fontId="2"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0" fontId="2" fillId="0" borderId="1" xfId="0" applyFont="1" applyBorder="1" applyAlignment="1">
      <alignment horizontal="center" vertical="center" wrapText="1"/>
    </xf>
    <xf numFmtId="9" fontId="2" fillId="0" borderId="4" xfId="0" applyNumberFormat="1" applyFont="1" applyBorder="1" applyAlignment="1">
      <alignment horizontal="center" vertical="center" wrapText="1"/>
    </xf>
    <xf numFmtId="0" fontId="1" fillId="0" borderId="1" xfId="0" applyFont="1" applyBorder="1" applyAlignment="1">
      <alignment horizontal="center" vertical="center"/>
    </xf>
    <xf numFmtId="0" fontId="4" fillId="0" borderId="0" xfId="0" applyFont="1" applyAlignment="1">
      <alignment vertical="center" wrapText="1"/>
    </xf>
    <xf numFmtId="0" fontId="0" fillId="0" borderId="0" xfId="0" applyFont="1" applyAlignment="1">
      <alignment wrapText="1"/>
    </xf>
    <xf numFmtId="0" fontId="4" fillId="0" borderId="0" xfId="0" applyFont="1" applyAlignment="1">
      <alignment horizontal="left" vertical="center" wrapText="1"/>
    </xf>
    <xf numFmtId="0" fontId="6" fillId="0" borderId="5" xfId="0" applyFont="1" applyBorder="1" applyAlignment="1">
      <alignment horizontal="left" vertical="center"/>
    </xf>
    <xf numFmtId="0" fontId="6" fillId="0" borderId="0" xfId="0" applyFont="1" applyAlignment="1">
      <alignment horizontal="left" vertical="center"/>
    </xf>
    <xf numFmtId="0" fontId="8" fillId="0" borderId="1" xfId="0" applyFont="1" applyBorder="1" applyAlignment="1">
      <alignment horizontal="left" vertical="center" wrapText="1"/>
    </xf>
    <xf numFmtId="0" fontId="0" fillId="0" borderId="0" xfId="0" applyFont="1" applyAlignment="1">
      <alignment horizontal="center"/>
    </xf>
    <xf numFmtId="0" fontId="8" fillId="0" borderId="1" xfId="0" applyFont="1" applyBorder="1" applyAlignment="1">
      <alignment horizontal="center" vertical="center"/>
    </xf>
    <xf numFmtId="1" fontId="12" fillId="0" borderId="2" xfId="0" applyNumberFormat="1" applyFont="1" applyBorder="1" applyAlignment="1">
      <alignment horizontal="center" vertical="center"/>
    </xf>
    <xf numFmtId="1" fontId="12" fillId="0" borderId="4" xfId="0" applyNumberFormat="1" applyFont="1" applyBorder="1" applyAlignment="1">
      <alignment horizontal="center" vertical="center"/>
    </xf>
    <xf numFmtId="9" fontId="12" fillId="0" borderId="2" xfId="1" applyFont="1" applyBorder="1" applyAlignment="1">
      <alignment horizontal="center" vertical="center"/>
    </xf>
    <xf numFmtId="9" fontId="12" fillId="0" borderId="4" xfId="1" applyFont="1" applyBorder="1" applyAlignment="1">
      <alignment horizontal="center" vertical="center"/>
    </xf>
    <xf numFmtId="0" fontId="2" fillId="0" borderId="1"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xf>
    <xf numFmtId="0" fontId="10" fillId="0" borderId="0" xfId="0" applyFont="1" applyAlignment="1">
      <alignment horizontal="center"/>
    </xf>
    <xf numFmtId="0" fontId="2" fillId="2" borderId="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1" fontId="12" fillId="0" borderId="2" xfId="0" applyNumberFormat="1" applyFont="1" applyFill="1" applyBorder="1" applyAlignment="1" applyProtection="1">
      <alignment horizontal="center" vertical="center" wrapText="1"/>
    </xf>
    <xf numFmtId="1" fontId="12" fillId="0" borderId="3" xfId="0" applyNumberFormat="1" applyFont="1" applyFill="1" applyBorder="1" applyAlignment="1" applyProtection="1">
      <alignment horizontal="center" vertical="center" wrapText="1"/>
    </xf>
    <xf numFmtId="1" fontId="12" fillId="0" borderId="4" xfId="0" applyNumberFormat="1" applyFont="1" applyFill="1" applyBorder="1" applyAlignment="1" applyProtection="1">
      <alignment horizontal="center" vertical="center" wrapText="1"/>
    </xf>
    <xf numFmtId="0" fontId="0" fillId="2" borderId="0" xfId="0" applyFont="1" applyFill="1" applyAlignment="1" applyProtection="1">
      <alignment horizontal="center" wrapText="1"/>
      <protection locked="0"/>
    </xf>
    <xf numFmtId="1" fontId="11" fillId="0" borderId="2" xfId="0" applyNumberFormat="1" applyFont="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xdr:colOff>
      <xdr:row>70</xdr:row>
      <xdr:rowOff>187166</xdr:rowOff>
    </xdr:from>
    <xdr:to>
      <xdr:col>3</xdr:col>
      <xdr:colOff>819150</xdr:colOff>
      <xdr:row>79</xdr:row>
      <xdr:rowOff>47625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 y="32686466"/>
          <a:ext cx="5648323" cy="331803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95251</xdr:colOff>
      <xdr:row>80</xdr:row>
      <xdr:rowOff>76202</xdr:rowOff>
    </xdr:from>
    <xdr:to>
      <xdr:col>3</xdr:col>
      <xdr:colOff>866776</xdr:colOff>
      <xdr:row>93</xdr:row>
      <xdr:rowOff>152400</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95251" y="34709102"/>
          <a:ext cx="5600700" cy="2562223"/>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33"/>
  <sheetViews>
    <sheetView tabSelected="1" view="pageLayout" topLeftCell="A5" zoomScale="120" zoomScaleNormal="100" zoomScalePageLayoutView="120" workbookViewId="0">
      <selection activeCell="F80" sqref="F80"/>
    </sheetView>
  </sheetViews>
  <sheetFormatPr defaultRowHeight="15"/>
  <cols>
    <col min="1" max="1" width="44.5703125" style="1" customWidth="1"/>
    <col min="2" max="2" width="12.5703125" style="9" customWidth="1"/>
    <col min="3" max="3" width="15.28515625" style="9" customWidth="1"/>
    <col min="4" max="4" width="17.140625" style="1" customWidth="1"/>
    <col min="5" max="5" width="14.5703125" style="1" customWidth="1"/>
    <col min="6" max="16384" width="9.140625" style="1"/>
  </cols>
  <sheetData>
    <row r="1" spans="1:4" ht="136.5" customHeight="1">
      <c r="A1" s="44" t="s">
        <v>0</v>
      </c>
      <c r="B1" s="44"/>
      <c r="C1" s="44"/>
      <c r="D1" s="44"/>
    </row>
    <row r="2" spans="1:4" ht="87.75" customHeight="1">
      <c r="A2" s="44" t="s">
        <v>58</v>
      </c>
      <c r="B2" s="44"/>
      <c r="C2" s="44"/>
      <c r="D2" s="44"/>
    </row>
    <row r="3" spans="1:4">
      <c r="A3" s="2"/>
    </row>
    <row r="4" spans="1:4">
      <c r="A4" s="11" t="s">
        <v>1</v>
      </c>
    </row>
    <row r="5" spans="1:4" ht="71.25" customHeight="1">
      <c r="A5" s="44" t="s">
        <v>59</v>
      </c>
      <c r="B5" s="44"/>
      <c r="C5" s="44"/>
      <c r="D5" s="44"/>
    </row>
    <row r="6" spans="1:4" ht="47.25" customHeight="1">
      <c r="A6" s="44" t="s">
        <v>88</v>
      </c>
      <c r="B6" s="44"/>
      <c r="C6" s="44"/>
      <c r="D6" s="44"/>
    </row>
    <row r="7" spans="1:4" ht="19.5" customHeight="1">
      <c r="A7" s="5" t="s">
        <v>2</v>
      </c>
    </row>
    <row r="8" spans="1:4" ht="29.25" customHeight="1">
      <c r="A8" s="8" t="s">
        <v>3</v>
      </c>
      <c r="B8" s="14" t="s">
        <v>80</v>
      </c>
      <c r="C8" s="14" t="s">
        <v>81</v>
      </c>
      <c r="D8" s="14" t="s">
        <v>82</v>
      </c>
    </row>
    <row r="9" spans="1:4" ht="27" customHeight="1">
      <c r="A9" s="8" t="s">
        <v>4</v>
      </c>
      <c r="B9" s="32">
        <v>1389</v>
      </c>
      <c r="C9" s="32">
        <v>1560</v>
      </c>
      <c r="D9" s="32">
        <v>987</v>
      </c>
    </row>
    <row r="10" spans="1:4" ht="39" customHeight="1">
      <c r="A10" s="8" t="s">
        <v>5</v>
      </c>
      <c r="B10" s="32">
        <v>16</v>
      </c>
      <c r="C10" s="32">
        <v>166</v>
      </c>
      <c r="D10" s="32">
        <v>116</v>
      </c>
    </row>
    <row r="11" spans="1:4" ht="28.5" customHeight="1">
      <c r="A11" s="8" t="s">
        <v>6</v>
      </c>
      <c r="B11" s="27">
        <f>IFERROR(B10/B9,0)</f>
        <v>1.1519078473722102E-2</v>
      </c>
      <c r="C11" s="27">
        <f t="shared" ref="C11:D11" si="0">IFERROR(C10/C9,0)</f>
        <v>0.10641025641025641</v>
      </c>
      <c r="D11" s="27">
        <f t="shared" si="0"/>
        <v>0.11752786220871327</v>
      </c>
    </row>
    <row r="12" spans="1:4" ht="20.25" customHeight="1">
      <c r="A12" s="12"/>
      <c r="B12" s="26"/>
      <c r="C12" s="26"/>
      <c r="D12" s="26"/>
    </row>
    <row r="13" spans="1:4" ht="20.25" customHeight="1">
      <c r="A13" s="44"/>
      <c r="B13" s="44"/>
      <c r="C13" s="44"/>
      <c r="D13" s="44"/>
    </row>
    <row r="14" spans="1:4" ht="39.75" customHeight="1">
      <c r="A14" s="44" t="s">
        <v>56</v>
      </c>
      <c r="B14" s="44"/>
      <c r="C14" s="44"/>
      <c r="D14" s="44"/>
    </row>
    <row r="15" spans="1:4" ht="39.75" customHeight="1">
      <c r="A15" s="44" t="s">
        <v>7</v>
      </c>
      <c r="B15" s="44"/>
      <c r="C15" s="44"/>
      <c r="D15" s="44"/>
    </row>
    <row r="16" spans="1:4" s="10" customFormat="1" ht="35.25" customHeight="1">
      <c r="A16" s="5" t="s">
        <v>8</v>
      </c>
      <c r="B16" s="9"/>
      <c r="C16" s="9"/>
    </row>
    <row r="17" spans="1:4" ht="33" customHeight="1">
      <c r="A17" s="8" t="s">
        <v>9</v>
      </c>
      <c r="B17" s="14" t="s">
        <v>77</v>
      </c>
      <c r="C17" s="14" t="s">
        <v>78</v>
      </c>
      <c r="D17" s="14" t="s">
        <v>79</v>
      </c>
    </row>
    <row r="18" spans="1:4" ht="37.5" customHeight="1">
      <c r="A18" s="8" t="s">
        <v>10</v>
      </c>
      <c r="B18" s="14">
        <f>B10</f>
        <v>16</v>
      </c>
      <c r="C18" s="14">
        <f>C10</f>
        <v>166</v>
      </c>
      <c r="D18" s="14">
        <f>D10</f>
        <v>116</v>
      </c>
    </row>
    <row r="19" spans="1:4" ht="49.5" customHeight="1">
      <c r="A19" s="8" t="s">
        <v>11</v>
      </c>
      <c r="B19" s="32">
        <v>17</v>
      </c>
      <c r="C19" s="32">
        <v>58</v>
      </c>
      <c r="D19" s="32">
        <v>93</v>
      </c>
    </row>
    <row r="20" spans="1:4" ht="30" customHeight="1">
      <c r="A20" s="8" t="s">
        <v>12</v>
      </c>
      <c r="B20" s="27">
        <f>IFERROR(B19/B18,0)</f>
        <v>1.0625</v>
      </c>
      <c r="C20" s="27">
        <f t="shared" ref="C20:D20" si="1">IFERROR(C19/C18,0)</f>
        <v>0.3493975903614458</v>
      </c>
      <c r="D20" s="27">
        <f t="shared" si="1"/>
        <v>0.80172413793103448</v>
      </c>
    </row>
    <row r="21" spans="1:4" ht="15" customHeight="1">
      <c r="A21" s="12"/>
      <c r="B21" s="26"/>
      <c r="C21" s="26"/>
      <c r="D21" s="26"/>
    </row>
    <row r="22" spans="1:4" ht="38.25" customHeight="1">
      <c r="A22" s="44" t="s">
        <v>89</v>
      </c>
      <c r="B22" s="44"/>
      <c r="C22" s="44"/>
      <c r="D22" s="44"/>
    </row>
    <row r="23" spans="1:4" ht="37.5" customHeight="1">
      <c r="A23" s="44" t="s">
        <v>57</v>
      </c>
      <c r="B23" s="44"/>
      <c r="C23" s="44"/>
      <c r="D23" s="44"/>
    </row>
    <row r="24" spans="1:4" ht="28.5" customHeight="1">
      <c r="A24" s="5" t="s">
        <v>13</v>
      </c>
    </row>
    <row r="25" spans="1:4" ht="34.5" customHeight="1">
      <c r="A25" s="8" t="s">
        <v>14</v>
      </c>
      <c r="B25" s="14" t="s">
        <v>74</v>
      </c>
      <c r="C25" s="14" t="s">
        <v>75</v>
      </c>
      <c r="D25" s="14" t="s">
        <v>76</v>
      </c>
    </row>
    <row r="26" spans="1:4" ht="29.25" customHeight="1">
      <c r="A26" s="8" t="s">
        <v>4</v>
      </c>
      <c r="B26" s="14">
        <f>B9</f>
        <v>1389</v>
      </c>
      <c r="C26" s="14">
        <f>C9</f>
        <v>1560</v>
      </c>
      <c r="D26" s="14">
        <f>D9</f>
        <v>987</v>
      </c>
    </row>
    <row r="27" spans="1:4" ht="40.5" customHeight="1">
      <c r="A27" s="8" t="s">
        <v>67</v>
      </c>
      <c r="B27" s="32">
        <v>12</v>
      </c>
      <c r="C27" s="32">
        <v>64</v>
      </c>
      <c r="D27" s="32">
        <v>5</v>
      </c>
    </row>
    <row r="28" spans="1:4" ht="34.5" customHeight="1">
      <c r="A28" s="8" t="s">
        <v>68</v>
      </c>
      <c r="B28" s="37">
        <f>IFERROR(B27/B26,0)</f>
        <v>8.6393088552915772E-3</v>
      </c>
      <c r="C28" s="37">
        <f>IFERROR(C27/C26,0)</f>
        <v>4.1025641025641026E-2</v>
      </c>
      <c r="D28" s="37">
        <f>IFERROR(D27/D26,0)</f>
        <v>5.065856129685917E-3</v>
      </c>
    </row>
    <row r="29" spans="1:4" ht="15.75" customHeight="1">
      <c r="A29" s="12"/>
      <c r="B29" s="25"/>
      <c r="C29" s="25"/>
      <c r="D29" s="25"/>
    </row>
    <row r="30" spans="1:4" ht="48" customHeight="1">
      <c r="A30" s="42" t="s">
        <v>90</v>
      </c>
      <c r="B30" s="43"/>
      <c r="C30" s="43"/>
    </row>
    <row r="31" spans="1:4" ht="47.25" customHeight="1">
      <c r="A31" s="42" t="s">
        <v>91</v>
      </c>
      <c r="B31" s="43"/>
      <c r="C31" s="43"/>
    </row>
    <row r="32" spans="1:4" ht="9" customHeight="1">
      <c r="A32" s="3"/>
      <c r="B32" s="4"/>
      <c r="C32" s="4"/>
    </row>
    <row r="33" spans="1:4" ht="23.25" customHeight="1">
      <c r="A33" s="45" t="s">
        <v>15</v>
      </c>
      <c r="B33" s="45"/>
      <c r="C33" s="45"/>
      <c r="D33" s="45"/>
    </row>
    <row r="34" spans="1:4" ht="21.75" customHeight="1">
      <c r="A34" s="8" t="s">
        <v>16</v>
      </c>
      <c r="B34" s="14" t="s">
        <v>71</v>
      </c>
      <c r="C34" s="14" t="s">
        <v>72</v>
      </c>
      <c r="D34" s="14" t="s">
        <v>73</v>
      </c>
    </row>
    <row r="35" spans="1:4" ht="32.25" customHeight="1">
      <c r="A35" s="8" t="s">
        <v>69</v>
      </c>
      <c r="B35" s="14">
        <f>B27</f>
        <v>12</v>
      </c>
      <c r="C35" s="14">
        <f>C27</f>
        <v>64</v>
      </c>
      <c r="D35" s="14">
        <f>D27</f>
        <v>5</v>
      </c>
    </row>
    <row r="36" spans="1:4" ht="30">
      <c r="A36" s="8" t="s">
        <v>17</v>
      </c>
      <c r="B36" s="32">
        <v>3</v>
      </c>
      <c r="C36" s="32">
        <v>26</v>
      </c>
      <c r="D36" s="32">
        <v>5</v>
      </c>
    </row>
    <row r="37" spans="1:4" ht="30.75" customHeight="1">
      <c r="A37" s="8" t="s">
        <v>70</v>
      </c>
      <c r="B37" s="30">
        <f>IFERROR(B36/B35,0)</f>
        <v>0.25</v>
      </c>
      <c r="C37" s="37">
        <f t="shared" ref="C37:D37" si="2">IFERROR(C36/C35,0)</f>
        <v>0.40625</v>
      </c>
      <c r="D37" s="37">
        <f t="shared" si="2"/>
        <v>1</v>
      </c>
    </row>
    <row r="38" spans="1:4" ht="19.5" customHeight="1">
      <c r="A38" s="12"/>
      <c r="B38" s="25"/>
      <c r="C38" s="25"/>
      <c r="D38" s="25"/>
    </row>
    <row r="39" spans="1:4" ht="55.5" customHeight="1">
      <c r="A39" s="44" t="s">
        <v>92</v>
      </c>
      <c r="B39" s="44"/>
      <c r="C39" s="44"/>
      <c r="D39" s="44"/>
    </row>
    <row r="40" spans="1:4" ht="24" customHeight="1">
      <c r="A40" s="46" t="s">
        <v>18</v>
      </c>
      <c r="B40" s="46"/>
      <c r="C40" s="46"/>
      <c r="D40" s="46"/>
    </row>
    <row r="41" spans="1:4">
      <c r="A41" s="45" t="s">
        <v>19</v>
      </c>
      <c r="B41" s="45"/>
      <c r="C41" s="45"/>
      <c r="D41" s="45"/>
    </row>
    <row r="42" spans="1:4" ht="24.75" customHeight="1">
      <c r="A42" s="47" t="s">
        <v>20</v>
      </c>
      <c r="B42" s="47"/>
      <c r="C42" s="35" t="s">
        <v>87</v>
      </c>
      <c r="D42" s="36"/>
    </row>
    <row r="43" spans="1:4" ht="25.5" customHeight="1">
      <c r="A43" s="54" t="s">
        <v>21</v>
      </c>
      <c r="B43" s="54"/>
      <c r="C43" s="34">
        <v>1832</v>
      </c>
      <c r="D43" s="34"/>
    </row>
    <row r="44" spans="1:4" ht="32.25" customHeight="1">
      <c r="A44" s="54" t="s">
        <v>22</v>
      </c>
      <c r="B44" s="54"/>
      <c r="C44" s="34">
        <v>86</v>
      </c>
      <c r="D44" s="34"/>
    </row>
    <row r="45" spans="1:4" ht="37.5" customHeight="1">
      <c r="A45" s="54" t="s">
        <v>66</v>
      </c>
      <c r="B45" s="54"/>
      <c r="C45" s="37">
        <f>IFERROR(C44/C43,0)</f>
        <v>4.6943231441048033E-2</v>
      </c>
      <c r="D45" s="37"/>
    </row>
    <row r="46" spans="1:4" ht="19.5" customHeight="1">
      <c r="A46" s="24"/>
      <c r="B46" s="24"/>
      <c r="C46" s="25"/>
      <c r="D46" s="25"/>
    </row>
    <row r="47" spans="1:4" ht="69.75" customHeight="1">
      <c r="A47" s="44" t="s">
        <v>93</v>
      </c>
      <c r="B47" s="44"/>
      <c r="C47" s="44"/>
      <c r="D47" s="44"/>
    </row>
    <row r="48" spans="1:4" ht="26.25" customHeight="1">
      <c r="A48" s="45" t="s">
        <v>23</v>
      </c>
      <c r="B48" s="45"/>
      <c r="C48" s="45"/>
      <c r="D48" s="45"/>
    </row>
    <row r="49" spans="1:4" ht="32.25" customHeight="1">
      <c r="A49" s="47" t="s">
        <v>24</v>
      </c>
      <c r="B49" s="47" t="s">
        <v>55</v>
      </c>
      <c r="C49" s="38" t="s">
        <v>62</v>
      </c>
      <c r="D49" s="38"/>
    </row>
    <row r="50" spans="1:4" ht="30.75" customHeight="1">
      <c r="A50" s="54" t="s">
        <v>25</v>
      </c>
      <c r="B50" s="54"/>
      <c r="C50" s="39">
        <f>C44</f>
        <v>86</v>
      </c>
      <c r="D50" s="39"/>
    </row>
    <row r="51" spans="1:4" ht="36" customHeight="1">
      <c r="A51" s="54" t="s">
        <v>26</v>
      </c>
      <c r="B51" s="54"/>
      <c r="C51" s="34">
        <v>39</v>
      </c>
      <c r="D51" s="34"/>
    </row>
    <row r="52" spans="1:4" ht="38.25" customHeight="1">
      <c r="A52" s="54" t="s">
        <v>65</v>
      </c>
      <c r="B52" s="54"/>
      <c r="C52" s="37">
        <f>IFERROR(C51/C50,0)</f>
        <v>0.45348837209302323</v>
      </c>
      <c r="D52" s="40"/>
    </row>
    <row r="53" spans="1:4" ht="19.5" customHeight="1">
      <c r="A53" s="24"/>
      <c r="B53" s="24"/>
      <c r="C53" s="13"/>
      <c r="D53" s="13"/>
    </row>
    <row r="54" spans="1:4" ht="86.25" customHeight="1">
      <c r="A54" s="44" t="s">
        <v>94</v>
      </c>
      <c r="B54" s="44"/>
      <c r="C54" s="44"/>
      <c r="D54" s="44"/>
    </row>
    <row r="55" spans="1:4" ht="25.5" customHeight="1">
      <c r="A55" s="46" t="s">
        <v>27</v>
      </c>
      <c r="B55" s="46"/>
      <c r="C55" s="46"/>
      <c r="D55" s="46"/>
    </row>
    <row r="56" spans="1:4">
      <c r="A56" s="45" t="s">
        <v>19</v>
      </c>
      <c r="B56" s="45"/>
      <c r="C56" s="45"/>
      <c r="D56" s="45"/>
    </row>
    <row r="57" spans="1:4" ht="32.25" customHeight="1">
      <c r="A57" s="47" t="s">
        <v>28</v>
      </c>
      <c r="B57" s="47" t="s">
        <v>55</v>
      </c>
      <c r="C57" s="49" t="s">
        <v>62</v>
      </c>
      <c r="D57" s="49"/>
    </row>
    <row r="58" spans="1:4" ht="24.75" customHeight="1">
      <c r="A58" s="54" t="s">
        <v>29</v>
      </c>
      <c r="B58" s="54"/>
      <c r="C58" s="34">
        <v>872</v>
      </c>
      <c r="D58" s="34"/>
    </row>
    <row r="59" spans="1:4" ht="34.5" customHeight="1">
      <c r="A59" s="54" t="s">
        <v>30</v>
      </c>
      <c r="B59" s="54"/>
      <c r="C59" s="34">
        <v>45</v>
      </c>
      <c r="D59" s="34"/>
    </row>
    <row r="60" spans="1:4" ht="37.5" customHeight="1">
      <c r="A60" s="54" t="s">
        <v>64</v>
      </c>
      <c r="B60" s="54"/>
      <c r="C60" s="37">
        <f>IFERROR(C59/C58,0)</f>
        <v>5.1605504587155966E-2</v>
      </c>
      <c r="D60" s="37"/>
    </row>
    <row r="61" spans="1:4" ht="18.75" customHeight="1">
      <c r="A61" s="24"/>
      <c r="B61" s="24"/>
      <c r="C61" s="13"/>
      <c r="D61" s="13"/>
    </row>
    <row r="62" spans="1:4" ht="58.5" customHeight="1">
      <c r="A62" s="42" t="s">
        <v>95</v>
      </c>
      <c r="B62" s="43"/>
      <c r="C62" s="43"/>
    </row>
    <row r="63" spans="1:4" ht="28.5" customHeight="1">
      <c r="A63" s="45" t="s">
        <v>31</v>
      </c>
      <c r="B63" s="45"/>
      <c r="C63" s="45"/>
      <c r="D63" s="45"/>
    </row>
    <row r="64" spans="1:4" ht="29.25" customHeight="1">
      <c r="A64" s="47" t="s">
        <v>32</v>
      </c>
      <c r="B64" s="47" t="s">
        <v>55</v>
      </c>
      <c r="C64" s="38" t="s">
        <v>62</v>
      </c>
      <c r="D64" s="38"/>
    </row>
    <row r="65" spans="1:4" ht="27.75" customHeight="1">
      <c r="A65" s="54" t="s">
        <v>33</v>
      </c>
      <c r="B65" s="54"/>
      <c r="C65" s="39">
        <f>C59</f>
        <v>45</v>
      </c>
      <c r="D65" s="39"/>
    </row>
    <row r="66" spans="1:4" ht="26.25" customHeight="1">
      <c r="A66" s="54" t="s">
        <v>34</v>
      </c>
      <c r="B66" s="54"/>
      <c r="C66" s="34">
        <v>23</v>
      </c>
      <c r="D66" s="34"/>
    </row>
    <row r="67" spans="1:4" ht="33.75" customHeight="1">
      <c r="A67" s="54" t="s">
        <v>63</v>
      </c>
      <c r="B67" s="54"/>
      <c r="C67" s="37">
        <f>IFERROR(C66/C65,0)</f>
        <v>0.51111111111111107</v>
      </c>
      <c r="D67" s="37"/>
    </row>
    <row r="68" spans="1:4">
      <c r="A68" s="6"/>
    </row>
    <row r="69" spans="1:4">
      <c r="A69" s="56" t="s">
        <v>86</v>
      </c>
      <c r="B69" s="56"/>
      <c r="C69" s="56"/>
      <c r="D69" s="56"/>
    </row>
    <row r="70" spans="1:4">
      <c r="A70" s="57" t="s">
        <v>35</v>
      </c>
      <c r="B70" s="57"/>
      <c r="C70" s="57"/>
      <c r="D70" s="57"/>
    </row>
    <row r="71" spans="1:4">
      <c r="A71" s="2"/>
    </row>
    <row r="72" spans="1:4" ht="171.75" customHeight="1">
      <c r="A72" s="48"/>
      <c r="B72" s="48"/>
      <c r="C72" s="48"/>
    </row>
    <row r="73" spans="1:4" ht="85.5" customHeight="1">
      <c r="A73" s="2"/>
    </row>
    <row r="74" spans="1:4" ht="10.5" hidden="1" customHeight="1">
      <c r="A74" s="2"/>
    </row>
    <row r="75" spans="1:4" hidden="1">
      <c r="A75" s="2"/>
    </row>
    <row r="76" spans="1:4" hidden="1"/>
    <row r="77" spans="1:4" hidden="1"/>
    <row r="78" spans="1:4" hidden="1"/>
    <row r="79" spans="1:4" hidden="1"/>
    <row r="80" spans="1:4" ht="52.5" customHeight="1"/>
    <row r="89" spans="1:4" ht="15.75" customHeight="1"/>
    <row r="96" spans="1:4" ht="33" customHeight="1">
      <c r="A96" s="55" t="s">
        <v>96</v>
      </c>
      <c r="B96" s="55"/>
      <c r="C96" s="55"/>
      <c r="D96" s="55"/>
    </row>
    <row r="97" spans="1:4" ht="15" customHeight="1">
      <c r="A97" s="58" t="s">
        <v>102</v>
      </c>
      <c r="B97" s="59"/>
      <c r="C97" s="59"/>
      <c r="D97" s="60"/>
    </row>
    <row r="98" spans="1:4" ht="24.75" customHeight="1">
      <c r="A98" s="58" t="s">
        <v>101</v>
      </c>
      <c r="B98" s="59"/>
      <c r="C98" s="59"/>
      <c r="D98" s="60"/>
    </row>
    <row r="99" spans="1:4" ht="43.5" customHeight="1">
      <c r="A99" s="23" t="s">
        <v>36</v>
      </c>
      <c r="B99" s="20"/>
      <c r="C99" s="21"/>
      <c r="D99" s="22"/>
    </row>
    <row r="100" spans="1:4">
      <c r="A100" s="17" t="s">
        <v>37</v>
      </c>
      <c r="B100" s="41" t="s">
        <v>84</v>
      </c>
      <c r="C100" s="41"/>
      <c r="D100" s="33"/>
    </row>
    <row r="101" spans="1:4">
      <c r="A101" s="15" t="s">
        <v>38</v>
      </c>
      <c r="B101" s="52">
        <f>B11</f>
        <v>1.1519078473722102E-2</v>
      </c>
      <c r="C101" s="53"/>
      <c r="D101" s="31">
        <f>IF(B11&lt;0.01,0,IF(B11&lt;0.02,3,IF(B11&lt;0.05,6,IF(B11&lt;0.1,9,IF(B11&lt;0.15,12,15)))))</f>
        <v>3</v>
      </c>
    </row>
    <row r="102" spans="1:4">
      <c r="A102" s="15" t="s">
        <v>39</v>
      </c>
      <c r="B102" s="52">
        <f>C11</f>
        <v>0.10641025641025641</v>
      </c>
      <c r="C102" s="53"/>
      <c r="D102" s="31">
        <f>IF(C11&lt;0.02,0,IF(C11&lt;0.05,3,IF(C11&lt;0.1,5,IF(C11&lt;0.15,6,8))))</f>
        <v>6</v>
      </c>
    </row>
    <row r="103" spans="1:4">
      <c r="A103" s="15" t="s">
        <v>40</v>
      </c>
      <c r="B103" s="52">
        <f>D11</f>
        <v>0.11752786220871327</v>
      </c>
      <c r="C103" s="53"/>
      <c r="D103" s="19">
        <f>IF(D11&lt;0.02,0,IF(D11&lt;0.05,3,IF(D11&lt;0.1,5,IF(D11&lt;0.15,6,7))))</f>
        <v>6</v>
      </c>
    </row>
    <row r="104" spans="1:4">
      <c r="A104" s="17" t="s">
        <v>41</v>
      </c>
      <c r="B104" s="50"/>
      <c r="C104" s="51"/>
      <c r="D104" s="19"/>
    </row>
    <row r="105" spans="1:4">
      <c r="A105" s="15" t="s">
        <v>42</v>
      </c>
      <c r="B105" s="52">
        <f>B20</f>
        <v>1.0625</v>
      </c>
      <c r="C105" s="53"/>
      <c r="D105" s="19">
        <f>IF(B20&lt;0.1,0,IF(B20&lt;0.2,4,IF(B20&lt;0.4,8,IF(B20&lt;0.7,12,IF(B20&lt;0.8,16,20)))))</f>
        <v>20</v>
      </c>
    </row>
    <row r="106" spans="1:4">
      <c r="A106" s="15" t="s">
        <v>43</v>
      </c>
      <c r="B106" s="52">
        <f>C20</f>
        <v>0.3493975903614458</v>
      </c>
      <c r="C106" s="53"/>
      <c r="D106" s="19">
        <f>IF(C20&lt;0.1,0,IF(C20&lt;0.4,2,IF(C20&lt;0.7,4,IF(C20&lt;0.8,8,10))))</f>
        <v>2</v>
      </c>
    </row>
    <row r="107" spans="1:4">
      <c r="A107" s="15" t="s">
        <v>44</v>
      </c>
      <c r="B107" s="52">
        <f>D20</f>
        <v>0.80172413793103448</v>
      </c>
      <c r="C107" s="53"/>
      <c r="D107" s="19">
        <f>IF(D20&lt;0.1,0,IF(D20&lt;0.4,2,IF(D20&lt;0.7,4,IF(D20&lt;0.8,8,10))))</f>
        <v>10</v>
      </c>
    </row>
    <row r="108" spans="1:4">
      <c r="A108" s="17" t="s">
        <v>45</v>
      </c>
      <c r="B108" s="50"/>
      <c r="C108" s="51"/>
      <c r="D108" s="19"/>
    </row>
    <row r="109" spans="1:4">
      <c r="A109" s="15" t="s">
        <v>46</v>
      </c>
      <c r="B109" s="52">
        <f>B28</f>
        <v>8.6393088552915772E-3</v>
      </c>
      <c r="C109" s="53"/>
      <c r="D109" s="19">
        <f>IF(B28&lt;0.02,0,1)</f>
        <v>0</v>
      </c>
    </row>
    <row r="110" spans="1:4">
      <c r="A110" s="15" t="s">
        <v>47</v>
      </c>
      <c r="B110" s="52">
        <f>C28</f>
        <v>4.1025641025641026E-2</v>
      </c>
      <c r="C110" s="53"/>
      <c r="D110" s="19">
        <f>IF(C28&lt;0.02,0,IF(C28&lt;0.06,1,2))</f>
        <v>1</v>
      </c>
    </row>
    <row r="111" spans="1:4">
      <c r="A111" s="15" t="s">
        <v>48</v>
      </c>
      <c r="B111" s="52">
        <f>D28</f>
        <v>5.065856129685917E-3</v>
      </c>
      <c r="C111" s="53"/>
      <c r="D111" s="19">
        <f>IF(D28&lt;0.05,0,IF(D28&lt;0.07,1,2))</f>
        <v>0</v>
      </c>
    </row>
    <row r="112" spans="1:4">
      <c r="A112" s="17" t="s">
        <v>49</v>
      </c>
      <c r="B112" s="50"/>
      <c r="C112" s="51"/>
      <c r="D112" s="19"/>
    </row>
    <row r="113" spans="1:4">
      <c r="A113" s="15" t="s">
        <v>50</v>
      </c>
      <c r="B113" s="52">
        <f>B37</f>
        <v>0.25</v>
      </c>
      <c r="C113" s="53"/>
      <c r="D113" s="19">
        <f>IF(B37&lt;0.2,0,1)</f>
        <v>1</v>
      </c>
    </row>
    <row r="114" spans="1:4">
      <c r="A114" s="15" t="s">
        <v>51</v>
      </c>
      <c r="B114" s="52">
        <f>C37</f>
        <v>0.40625</v>
      </c>
      <c r="C114" s="53"/>
      <c r="D114" s="19">
        <f>IF(C37&lt;0.1,0,IF(C37&lt;0.4,1,2))</f>
        <v>2</v>
      </c>
    </row>
    <row r="115" spans="1:4">
      <c r="A115" s="15" t="s">
        <v>52</v>
      </c>
      <c r="B115" s="52">
        <f>D37</f>
        <v>1</v>
      </c>
      <c r="C115" s="53"/>
      <c r="D115" s="19">
        <f>IF(D37&lt;0.1,0,IF(D37&lt;0.4,1,2))</f>
        <v>2</v>
      </c>
    </row>
    <row r="116" spans="1:4">
      <c r="A116" s="17" t="s">
        <v>99</v>
      </c>
      <c r="B116" s="50"/>
      <c r="C116" s="51"/>
      <c r="D116" s="19"/>
    </row>
    <row r="117" spans="1:4">
      <c r="A117" s="15">
        <v>5</v>
      </c>
      <c r="B117" s="52">
        <f>C45</f>
        <v>4.6943231441048033E-2</v>
      </c>
      <c r="C117" s="53"/>
      <c r="D117" s="19">
        <f>IF(C45&lt;0.02,0,IF(C45&lt;0.05,1,IF(C45&lt;0.1,2,IF(C45&lt;0.15,3,4))))</f>
        <v>1</v>
      </c>
    </row>
    <row r="118" spans="1:4">
      <c r="A118" s="17" t="s">
        <v>100</v>
      </c>
      <c r="B118" s="50"/>
      <c r="C118" s="51"/>
      <c r="D118" s="19"/>
    </row>
    <row r="119" spans="1:4">
      <c r="A119" s="15">
        <v>6</v>
      </c>
      <c r="B119" s="52">
        <f>C52</f>
        <v>0.45348837209302323</v>
      </c>
      <c r="C119" s="53"/>
      <c r="D119" s="19">
        <f>IF(C52&lt;0.05,0,IF(C52&lt;0.1,1,IF(C52&lt;0.2,2,IF(C52&lt;0.4,3,IF(C52&lt;0.6,4,IF(C52&lt;0.8,5,6))))))</f>
        <v>4</v>
      </c>
    </row>
    <row r="120" spans="1:4">
      <c r="A120" s="17" t="s">
        <v>53</v>
      </c>
      <c r="B120" s="52"/>
      <c r="C120" s="53"/>
      <c r="D120" s="19"/>
    </row>
    <row r="121" spans="1:4">
      <c r="A121" s="15">
        <v>7</v>
      </c>
      <c r="B121" s="52">
        <f>C60</f>
        <v>5.1605504587155966E-2</v>
      </c>
      <c r="C121" s="53"/>
      <c r="D121" s="19">
        <f>IF(C60&lt;0.02,0,IF(C60&lt;0.05,1,IF(C60&lt;0.1,2,IF(C60&lt;0.15,3,4))))</f>
        <v>2</v>
      </c>
    </row>
    <row r="122" spans="1:4">
      <c r="A122" s="17" t="s">
        <v>54</v>
      </c>
      <c r="B122" s="52"/>
      <c r="C122" s="53"/>
      <c r="D122" s="19"/>
    </row>
    <row r="123" spans="1:4">
      <c r="A123" s="15">
        <v>8</v>
      </c>
      <c r="B123" s="52">
        <f>C67</f>
        <v>0.51111111111111107</v>
      </c>
      <c r="C123" s="53"/>
      <c r="D123" s="19">
        <f>IF(C67&lt;0.05,0,IF(C67&lt;0.1,1,IF(C67&lt;0.2,2,IF(C67&lt;0.4,3,IF(C67&lt;0.6,4,IF(C67&lt;0.8,5,6))))))</f>
        <v>4</v>
      </c>
    </row>
    <row r="124" spans="1:4" ht="34.5" customHeight="1">
      <c r="A124" s="18"/>
      <c r="B124" s="65" t="s">
        <v>83</v>
      </c>
      <c r="C124" s="51"/>
      <c r="D124" s="19">
        <f>SUM(D101:D123)</f>
        <v>64</v>
      </c>
    </row>
    <row r="125" spans="1:4" ht="32.25" customHeight="1">
      <c r="A125" s="16" t="s">
        <v>60</v>
      </c>
      <c r="B125" s="61" t="str">
        <f>IF(D124&gt;60,"Met",60-D124)</f>
        <v>Met</v>
      </c>
      <c r="C125" s="62"/>
      <c r="D125" s="63"/>
    </row>
    <row r="126" spans="1:4" ht="31.5" customHeight="1">
      <c r="A126" s="16" t="s">
        <v>61</v>
      </c>
      <c r="B126" s="61">
        <f>IF(D124&gt;80,"",80-D124)</f>
        <v>16</v>
      </c>
      <c r="C126" s="62"/>
      <c r="D126" s="63"/>
    </row>
    <row r="127" spans="1:4">
      <c r="A127" s="7" t="s">
        <v>85</v>
      </c>
    </row>
    <row r="128" spans="1:4">
      <c r="A128" s="64"/>
      <c r="B128" s="64"/>
      <c r="C128" s="64"/>
      <c r="D128" s="64"/>
    </row>
    <row r="129" spans="1:4">
      <c r="A129" s="64"/>
      <c r="B129" s="64"/>
      <c r="C129" s="64"/>
      <c r="D129" s="64"/>
    </row>
    <row r="130" spans="1:4">
      <c r="A130" s="64"/>
      <c r="B130" s="64"/>
      <c r="C130" s="64"/>
      <c r="D130" s="64"/>
    </row>
    <row r="131" spans="1:4">
      <c r="A131" s="64"/>
      <c r="B131" s="64"/>
      <c r="C131" s="64"/>
      <c r="D131" s="64"/>
    </row>
    <row r="132" spans="1:4">
      <c r="A132" s="64"/>
      <c r="B132" s="64"/>
      <c r="C132" s="64"/>
      <c r="D132" s="64"/>
    </row>
    <row r="133" spans="1:4">
      <c r="A133" s="64"/>
      <c r="B133" s="64"/>
      <c r="C133" s="64"/>
      <c r="D133" s="64"/>
    </row>
  </sheetData>
  <sheetProtection selectLockedCells="1"/>
  <mergeCells count="78">
    <mergeCell ref="A129:D129"/>
    <mergeCell ref="A130:D130"/>
    <mergeCell ref="A131:D131"/>
    <mergeCell ref="A132:D132"/>
    <mergeCell ref="A133:D133"/>
    <mergeCell ref="B118:C118"/>
    <mergeCell ref="B125:D125"/>
    <mergeCell ref="B126:D126"/>
    <mergeCell ref="A128:D128"/>
    <mergeCell ref="B119:C119"/>
    <mergeCell ref="B120:C120"/>
    <mergeCell ref="B121:C121"/>
    <mergeCell ref="B122:C122"/>
    <mergeCell ref="B123:C123"/>
    <mergeCell ref="B124:C124"/>
    <mergeCell ref="B113:C113"/>
    <mergeCell ref="B114:C114"/>
    <mergeCell ref="B115:C115"/>
    <mergeCell ref="B116:C116"/>
    <mergeCell ref="B117:C117"/>
    <mergeCell ref="A58:B58"/>
    <mergeCell ref="B109:C109"/>
    <mergeCell ref="B110:C110"/>
    <mergeCell ref="B111:C111"/>
    <mergeCell ref="B112:C112"/>
    <mergeCell ref="A59:B59"/>
    <mergeCell ref="A60:B60"/>
    <mergeCell ref="A64:B64"/>
    <mergeCell ref="A65:B65"/>
    <mergeCell ref="A66:B66"/>
    <mergeCell ref="A67:B67"/>
    <mergeCell ref="B101:C101"/>
    <mergeCell ref="B102:C102"/>
    <mergeCell ref="B103:C103"/>
    <mergeCell ref="A97:D97"/>
    <mergeCell ref="A98:D98"/>
    <mergeCell ref="A1:D1"/>
    <mergeCell ref="A2:D2"/>
    <mergeCell ref="A5:D5"/>
    <mergeCell ref="A6:D6"/>
    <mergeCell ref="A13:D13"/>
    <mergeCell ref="A14:D14"/>
    <mergeCell ref="A15:D15"/>
    <mergeCell ref="A43:B43"/>
    <mergeCell ref="A44:B44"/>
    <mergeCell ref="A96:D96"/>
    <mergeCell ref="A22:D22"/>
    <mergeCell ref="A23:D23"/>
    <mergeCell ref="A39:D39"/>
    <mergeCell ref="A47:D47"/>
    <mergeCell ref="A45:B45"/>
    <mergeCell ref="A49:B49"/>
    <mergeCell ref="A69:D69"/>
    <mergeCell ref="A70:D70"/>
    <mergeCell ref="A50:B50"/>
    <mergeCell ref="A51:B51"/>
    <mergeCell ref="A52:B52"/>
    <mergeCell ref="B104:C104"/>
    <mergeCell ref="B105:C105"/>
    <mergeCell ref="B106:C106"/>
    <mergeCell ref="B107:C107"/>
    <mergeCell ref="B108:C108"/>
    <mergeCell ref="B100:C100"/>
    <mergeCell ref="A30:C30"/>
    <mergeCell ref="A31:C31"/>
    <mergeCell ref="A54:D54"/>
    <mergeCell ref="A63:D63"/>
    <mergeCell ref="A55:D55"/>
    <mergeCell ref="A56:D56"/>
    <mergeCell ref="A48:D48"/>
    <mergeCell ref="A40:D40"/>
    <mergeCell ref="A41:D41"/>
    <mergeCell ref="A33:D33"/>
    <mergeCell ref="A42:B42"/>
    <mergeCell ref="A72:C72"/>
    <mergeCell ref="A62:C62"/>
    <mergeCell ref="A57:B57"/>
    <mergeCell ref="C57:D57"/>
  </mergeCells>
  <pageMargins left="0.7" right="0.7" top="0.75" bottom="0.75" header="0.3" footer="0.3"/>
  <pageSetup orientation="portrait" r:id="rId1"/>
  <headerFooter>
    <oddHeader xml:space="preserve">&amp;C&amp;"-,Bold"&amp;12
DISTRICT INDICATOR GIFTED CALCULATOR </oddHeader>
    <oddFooter xml:space="preserve">&amp;L&amp;D&amp;RMontgomery County Educational Service Center      </oddFooter>
  </headerFooter>
  <rowBreaks count="4" manualBreakCount="4">
    <brk id="15" max="16383" man="1"/>
    <brk id="52" max="16383" man="1"/>
    <brk id="67" max="16383" man="1"/>
    <brk id="94" max="16383" man="1"/>
  </rowBreaks>
  <drawing r:id="rId2"/>
</worksheet>
</file>

<file path=xl/worksheets/sheet2.xml><?xml version="1.0" encoding="utf-8"?>
<worksheet xmlns="http://schemas.openxmlformats.org/spreadsheetml/2006/main" xmlns:r="http://schemas.openxmlformats.org/officeDocument/2006/relationships">
  <dimension ref="B1:F6"/>
  <sheetViews>
    <sheetView workbookViewId="0">
      <selection activeCell="F2" sqref="F2"/>
    </sheetView>
  </sheetViews>
  <sheetFormatPr defaultRowHeight="15"/>
  <cols>
    <col min="3" max="3" width="14.7109375" customWidth="1"/>
  </cols>
  <sheetData>
    <row r="1" spans="2:6" ht="30">
      <c r="B1" t="s">
        <v>98</v>
      </c>
      <c r="C1" s="28" t="s">
        <v>97</v>
      </c>
    </row>
    <row r="2" spans="2:6">
      <c r="B2" s="29">
        <v>0.02</v>
      </c>
      <c r="C2">
        <v>0</v>
      </c>
      <c r="E2">
        <v>0.43</v>
      </c>
      <c r="F2">
        <f>IF(E2&lt;0.02,0,IF(E2&lt;0.05,1,IF(E2&lt;0.1,2,IF(E2&lt;0.15,3,4))))</f>
        <v>4</v>
      </c>
    </row>
    <row r="3" spans="2:6">
      <c r="B3" s="29">
        <v>0.05</v>
      </c>
      <c r="C3">
        <v>1</v>
      </c>
    </row>
    <row r="4" spans="2:6">
      <c r="B4" s="29">
        <v>0.1</v>
      </c>
      <c r="C4">
        <v>2</v>
      </c>
    </row>
    <row r="5" spans="2:6">
      <c r="B5" s="29">
        <v>0.15</v>
      </c>
      <c r="C5">
        <v>3</v>
      </c>
    </row>
    <row r="6" spans="2:6">
      <c r="B6" s="29">
        <v>1</v>
      </c>
      <c r="C6">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Manager>jkremer@fairborn.k12.oh.us</Manager>
  <Company>Montgomery County Educational Service Center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Kremer</dc:creator>
  <cp:lastModifiedBy>Sheldon</cp:lastModifiedBy>
  <cp:lastPrinted>2016-05-18T01:17:48Z</cp:lastPrinted>
  <dcterms:created xsi:type="dcterms:W3CDTF">2015-11-20T02:37:36Z</dcterms:created>
  <dcterms:modified xsi:type="dcterms:W3CDTF">2016-10-19T17:20:21Z</dcterms:modified>
</cp:coreProperties>
</file>